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N:\1   GS HUB\2   Technische Redaktion\Hilfen\"/>
    </mc:Choice>
  </mc:AlternateContent>
  <xr:revisionPtr revIDLastSave="0" documentId="13_ncr:1_{0088B998-5544-40C2-B4C8-63DE4B3C48A1}" xr6:coauthVersionLast="36" xr6:coauthVersionMax="36" xr10:uidLastSave="{00000000-0000-0000-0000-000000000000}"/>
  <bookViews>
    <workbookView xWindow="0" yWindow="0" windowWidth="16380" windowHeight="8190" tabRatio="500" activeTab="1" xr2:uid="{00000000-000D-0000-FFFF-FFFF00000000}"/>
  </bookViews>
  <sheets>
    <sheet name="Auslegungshilfe" sheetId="1" r:id="rId1"/>
    <sheet name="Deye" sheetId="2" r:id="rId2"/>
  </sheets>
  <calcPr calcId="191029" iterateDelta="1E-4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E4" i="2" l="1"/>
  <c r="E5" i="2"/>
  <c r="E6" i="2"/>
  <c r="K6" i="2"/>
  <c r="J6" i="2"/>
  <c r="I6" i="2"/>
  <c r="H6" i="2"/>
  <c r="G6" i="2"/>
  <c r="F6" i="2"/>
  <c r="K5" i="2"/>
  <c r="J5" i="2"/>
  <c r="I5" i="2"/>
  <c r="H5" i="2"/>
  <c r="G5" i="2"/>
  <c r="F5" i="2"/>
  <c r="K4" i="2"/>
  <c r="J4" i="2"/>
  <c r="I4" i="2"/>
  <c r="H4" i="2"/>
  <c r="G4" i="2"/>
  <c r="F4" i="2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</calcChain>
</file>

<file path=xl/sharedStrings.xml><?xml version="1.0" encoding="utf-8"?>
<sst xmlns="http://schemas.openxmlformats.org/spreadsheetml/2006/main" count="119" uniqueCount="86">
  <si>
    <t>Auslegungshilfe DC Anschlussleitung</t>
  </si>
  <si>
    <t>unter mitberücksichtigung der Strombelastbarkeit von Kabeln und Leitungen nach DIN VDE 0298-4</t>
  </si>
  <si>
    <t>Annahmen</t>
  </si>
  <si>
    <t>Leitung</t>
  </si>
  <si>
    <t xml:space="preserve">2 Belastete PVC Adernleitung bis 70 °C Betribstemperatur (H07V-K1X…) </t>
  </si>
  <si>
    <t>Verlegeart</t>
  </si>
  <si>
    <t>Einzeladern freiluft verlegt o. direkt o. in Elektroinstallationsrohren/-Kanälen auf Wand verlegt</t>
  </si>
  <si>
    <t>Leitfähigkeit</t>
  </si>
  <si>
    <t>≥ 55,0 m/Ω⋅mm²; ≥ 95% IACS</t>
  </si>
  <si>
    <t>Spannungsabfall</t>
  </si>
  <si>
    <r>
      <rPr>
        <sz val="10"/>
        <rFont val="Arial"/>
        <family val="2"/>
        <charset val="1"/>
      </rPr>
      <t>≤ 0.4 V</t>
    </r>
    <r>
      <rPr>
        <vertAlign val="subscript"/>
        <sz val="10"/>
        <rFont val="Arial"/>
        <family val="2"/>
        <charset val="1"/>
      </rPr>
      <t>dc</t>
    </r>
    <r>
      <rPr>
        <sz val="10"/>
        <rFont val="Arial"/>
        <family val="2"/>
        <charset val="1"/>
      </rPr>
      <t> ⇒ R</t>
    </r>
    <r>
      <rPr>
        <vertAlign val="subscript"/>
        <sz val="10"/>
        <rFont val="Arial"/>
        <family val="2"/>
        <charset val="1"/>
      </rPr>
      <t>max </t>
    </r>
    <r>
      <rPr>
        <sz val="10"/>
        <rFont val="Arial"/>
        <family val="2"/>
        <charset val="1"/>
      </rPr>
      <t>≤ 0,0015 Ω &amp; P</t>
    </r>
    <r>
      <rPr>
        <vertAlign val="subscript"/>
        <sz val="10"/>
        <rFont val="Arial"/>
        <family val="2"/>
        <charset val="1"/>
      </rPr>
      <t>loss </t>
    </r>
    <r>
      <rPr>
        <sz val="10"/>
        <rFont val="Arial"/>
        <family val="2"/>
        <charset val="1"/>
      </rPr>
      <t>≤ 96 W</t>
    </r>
  </si>
  <si>
    <t>DC Nennspannung</t>
  </si>
  <si>
    <r>
      <rPr>
        <sz val="10"/>
        <rFont val="Arial"/>
        <family val="2"/>
        <charset val="1"/>
      </rPr>
      <t>51,2 V</t>
    </r>
    <r>
      <rPr>
        <vertAlign val="subscript"/>
        <sz val="10"/>
        <rFont val="Arial"/>
        <family val="2"/>
        <charset val="1"/>
      </rPr>
      <t>dc</t>
    </r>
  </si>
  <si>
    <t>Für eine Zeitdauer von bis zu einer Stunde darf eine Überlastbarkeit des Kabels von bis zu 45 % angesetzt werden. [Quelle: Schutz und Selektivität in Niederspannungsanlagen, Dirk Brechtken, VDE Verlag]</t>
  </si>
  <si>
    <t>Wechselrichter</t>
  </si>
  <si>
    <t>SI 3.0M</t>
  </si>
  <si>
    <t>SI 4.4M / 
GW3648D-ES</t>
  </si>
  <si>
    <t>GW5048D-ES</t>
  </si>
  <si>
    <t>SI 6.0H</t>
  </si>
  <si>
    <t>SI 8.0H</t>
  </si>
  <si>
    <t>SUN-8K-SG04LP3</t>
  </si>
  <si>
    <t>SUN-10K-SG04LP3</t>
  </si>
  <si>
    <t>SUN-12K-SG04LP3</t>
  </si>
  <si>
    <r>
      <rPr>
        <b/>
        <vertAlign val="superscript"/>
        <sz val="10"/>
        <rFont val="Arial"/>
        <family val="2"/>
        <charset val="1"/>
      </rPr>
      <t xml:space="preserve">                    Dauer-Nennstrom
</t>
    </r>
    <r>
      <rPr>
        <b/>
        <vertAlign val="subscript"/>
        <sz val="10"/>
        <rFont val="Arial"/>
        <family val="2"/>
        <charset val="1"/>
      </rPr>
      <t>Leitungslänge</t>
    </r>
  </si>
  <si>
    <t>Bei 45% Überlastung</t>
  </si>
  <si>
    <r>
      <rPr>
        <b/>
        <vertAlign val="superscript"/>
        <sz val="10"/>
        <rFont val="Arial"/>
        <family val="2"/>
        <charset val="1"/>
      </rPr>
      <t xml:space="preserve">                          Max. Strom 1h
</t>
    </r>
    <r>
      <rPr>
        <b/>
        <vertAlign val="subscript"/>
        <sz val="10"/>
        <rFont val="Arial"/>
        <family val="2"/>
        <charset val="1"/>
      </rPr>
      <t>Leitungslänge</t>
    </r>
  </si>
  <si>
    <t>Praxistipp</t>
  </si>
  <si>
    <t>Das HomeHub Batteriespeichersystem sollte verallgemeinert als ein ortsfestes elektrische Betriebsmittel mit eine Betriebspannung ≤ 60Vdc (Sicherheitskleinspannung) betrachtet werden.</t>
  </si>
  <si>
    <t>Die Leitungslängen fest verlegter flexibler Leitungen im Anschlussbereich fest installierter Betriebsmittel sollte so kurz wie möglich gehalten sein ((DIN VDE 0298-300 Im Abschnitt 4.4)</t>
  </si>
  <si>
    <t>Je nach verfügbarkeit im Handel kann auch Gummischlauchleitung (H07RN-F1X…) oder ander, vergleichbare Leitungen eingesetzt werden.</t>
  </si>
  <si>
    <t>Gummischlauchleitungen weisen allerdings einen gewissen Kaltfluss auf. Dies bedeutet, dass sie nicht über längere Zeiträume lokal erhöhten mechanischen Drücken ausgesetzt werden sollten (keine befestigung mittels Schellen).</t>
  </si>
  <si>
    <t>Durch die geringr Betriebspannung kommen grundsätzlich auch Leitungen mit einer gerinngeren Bemessungsspannung, als H07 wie H01, H03, H05 in frage (z.B. H01N2-D1X…).</t>
  </si>
  <si>
    <t>Deye</t>
  </si>
  <si>
    <t>HomeHub</t>
  </si>
  <si>
    <t>Innliegende Gerätesicherung</t>
  </si>
  <si>
    <t xml:space="preserve"> Max. Entladedauer bei max. Leistung (zwecks anwendung 45% Überlast füt max. 1h)</t>
  </si>
  <si>
    <t>MEGA 300A</t>
  </si>
  <si>
    <t>Typ</t>
  </si>
  <si>
    <t>HomHub 5.0</t>
  </si>
  <si>
    <t xml:space="preserve">HomHub 7.5 </t>
  </si>
  <si>
    <t>HomHub 10.0</t>
  </si>
  <si>
    <t>HomHub 12.5</t>
  </si>
  <si>
    <t>HomHub 15.0</t>
  </si>
  <si>
    <t>HomHub 17.5</t>
  </si>
  <si>
    <t>HomHub 20.0</t>
  </si>
  <si>
    <t>400A</t>
  </si>
  <si>
    <t>SUN- 8K-SG04LP3</t>
  </si>
  <si>
    <t>Querschnitte</t>
  </si>
  <si>
    <t>50 mm² bis 3m
70 mm² bis 5m</t>
  </si>
  <si>
    <t>50 mm² bis 3m
70 mm² bis 4m</t>
  </si>
  <si>
    <t>70 mm² bis 4m</t>
  </si>
  <si>
    <t>70 mm² bis 3m
95 mm² bis 4m</t>
  </si>
  <si>
    <t>Optionaler Leitungsschutz</t>
  </si>
  <si>
    <t>Optional als Lasttrenner</t>
  </si>
  <si>
    <t>Optional Allpolig</t>
  </si>
  <si>
    <t>Presskabelschuhe M10 (z.B. KLAUKE 107R10)</t>
  </si>
  <si>
    <t>Presskabelschuhe M8 (z.B. KLAUKE 107R8)</t>
  </si>
  <si>
    <t>durch die passende Wahl des Sicherungseinsatzes der allgemeinen Leitungsschutz (Überlastungsschutz) sichergestellt werden.</t>
  </si>
  <si>
    <t>MEGA</t>
  </si>
  <si>
    <t>Die HomeHub Batteriesysteme und die Deye Wechselrichter haben jeweils eine integrierte Gerätesicherung, wir empfehlen dennoch grundsätzlich einen Leitungsschutz für die DC Leitungen vorzusehen.</t>
  </si>
  <si>
    <t>Dies ermöglicht eine leichter zugänglichen zusätzlichen Geräteschutz (selektivität beachten, größte Deye DC vorsicherung mit Geräteschutzwirkung 180A).</t>
  </si>
  <si>
    <t>Des weiteren kann bei Anschluss mit einem geringeren Leitungsquerschnitts bzw. einer eingestellen Leistungsreduktion durch die Lade-/Entladestromlimite des Wechselrichters,</t>
  </si>
  <si>
    <t>Installationsbeispiel</t>
  </si>
  <si>
    <t>EFEN: U NH-LATR TPS 00/250 1P G4G4 + EFEN: U TPS FAULT TERMINATOR 250A /  U TPS FAULT TERMINATOR 200A /  U TPS FAULT TERMINATOR 150A</t>
  </si>
  <si>
    <t>Mögliche Sicherungstypen:</t>
  </si>
  <si>
    <t>Einzelbeispiele:</t>
  </si>
  <si>
    <t>NH Lasttrenner / "SMA BatFuse"</t>
  </si>
  <si>
    <t>Batteriepolsicherung / Bolzensicherung (Kompaktsicherung)</t>
  </si>
  <si>
    <t>Offgridtec® 2-Fach MEGA-Fuse Sicherung Halter</t>
  </si>
  <si>
    <t>Pudenz CF 8 (150A, 175A, 200A, 250A)</t>
  </si>
  <si>
    <t>+ Sicherungseinsatz EFEN U TPS FAULT TERMINATOR (150A, 200A, 250A)</t>
  </si>
  <si>
    <t>+ Pudenz Sicherung, 180A 82 x 10.5 x 22mm, 80V dc</t>
  </si>
  <si>
    <t>+ Littelfuse MEGA 70V-SF56 (150A, 175A, 200A, 225A ,250A)</t>
  </si>
  <si>
    <t>+ Isoliermutter für Batteriepolsicherung CF8 &amp; längerer Bolzen M8 x 35</t>
  </si>
  <si>
    <t>oder BUSS Bolzensicherung M8 (150A, 175A, 200A. 250A)</t>
  </si>
  <si>
    <t>Class T</t>
  </si>
  <si>
    <t>+ Blue SEA Systems (BUSS) ANL-Sicherung 80V (160A, 200A, 250A)</t>
  </si>
  <si>
    <t>+ Class T Sicherung 125V (150A, 175A, 200A, 225A, 250A)</t>
  </si>
  <si>
    <t>Blue SEA Systems (BUSS) Sicherungshalter für Class T Sicherungen</t>
  </si>
  <si>
    <t>Blue SEA Systems (BUSS) Sicherungshalter für 1 ANL-Sicherung</t>
  </si>
  <si>
    <t>Pudenz Sicherungshalter, Tafelmontage für 62mm Streifensicherungen</t>
  </si>
  <si>
    <t>ANL / Streifensicherung</t>
  </si>
  <si>
    <t>SMA Batfuse-B.01 / enwitec BAT FUSE HERITAGE 01 (NH Lasttrenner vormontiert in Aufputz-Abzweig-/Verteilerkasten)</t>
  </si>
  <si>
    <t>spelsberg NH-Lasttrenngehäuse Aki-T 411</t>
  </si>
  <si>
    <t>CBI-electric</t>
  </si>
  <si>
    <t>+ HENSEL Leergehäuse Mi 0100 / Mi 0200 + 1-2 Montageplatte Mi MP 1 oder spelsberg Leergehäuse z.B. TK PS 1811-13f-to + Montageplatte TK MPI-1811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</si>
</sst>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&quot; A&quot;"/>
    <numFmt numFmtId="165" formatCode="0&quot; m&quot;"/>
    <numFmt numFmtId="166" formatCode="0&quot; mm²&quot;"/>
    <numFmt numFmtId="167" formatCode="0&quot; min&quot;"/>
  </numFmts>
  <fonts count="15" x14ac:knownFonts="1">
    <font>
      <sz val="10"/>
      <name val="Arial"/>
      <family val="2"/>
      <charset val="1"/>
    </font>
    <font>
      <b/>
      <sz val="14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vertAlign val="subscript"/>
      <sz val="10"/>
      <name val="Arial"/>
      <family val="2"/>
      <charset val="1"/>
    </font>
    <font>
      <b/>
      <vertAlign val="superscript"/>
      <sz val="10"/>
      <name val="Arial"/>
      <family val="2"/>
      <charset val="1"/>
    </font>
    <font>
      <b/>
      <vertAlign val="subscript"/>
      <sz val="10"/>
      <name val="Arial"/>
      <family val="2"/>
      <charset val="1"/>
    </font>
    <font>
      <i/>
      <sz val="11"/>
      <color rgb="FF7F7F7F"/>
      <name val="Calibri"/>
      <family val="2"/>
      <charset val="1"/>
    </font>
    <font>
      <sz val="11"/>
      <color rgb="FF006100"/>
      <name val="Calibri"/>
      <family val="2"/>
      <charset val="1"/>
    </font>
    <font>
      <sz val="11"/>
      <color rgb="FF9C5700"/>
      <name val="Calibri"/>
      <family val="2"/>
      <charset val="1"/>
    </font>
    <font>
      <sz val="11"/>
      <color rgb="FF9C0006"/>
      <name val="Calibri"/>
      <family val="2"/>
      <charset val="1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sz val="10"/>
      <color rgb="FFC00000"/>
      <name val="Arial"/>
      <family val="2"/>
      <charset val="1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  <bgColor rgb="FFDBDBDB"/>
      </patternFill>
    </fill>
    <fill>
      <patternFill patternType="solid">
        <fgColor rgb="FFFFEB9C"/>
        <bgColor rgb="FFFFFFCC"/>
      </patternFill>
    </fill>
    <fill>
      <patternFill patternType="solid">
        <fgColor rgb="FFFFC7CE"/>
        <bgColor rgb="FFDBDBDB"/>
      </patternFill>
    </fill>
    <fill>
      <patternFill patternType="solid">
        <fgColor rgb="FFDBDBDB"/>
        <bgColor rgb="FFD0CECE"/>
      </patternFill>
    </fill>
    <fill>
      <patternFill patternType="solid">
        <fgColor rgb="FFD0CECE"/>
        <bgColor rgb="FFDBDBDB"/>
      </patternFill>
    </fill>
    <fill>
      <patternFill patternType="solid">
        <fgColor rgb="FFC00000"/>
        <bgColor rgb="FF9C0006"/>
      </patternFill>
    </fill>
    <fill>
      <patternFill patternType="solid">
        <fgColor rgb="FF203864"/>
        <bgColor rgb="FF333333"/>
      </patternFill>
    </fill>
  </fills>
  <borders count="10">
    <border>
      <left/>
      <right/>
      <top/>
      <bottom/>
      <diagonal/>
    </border>
    <border diagonalDown="1">
      <left/>
      <right/>
      <top/>
      <bottom/>
      <diagonal style="medium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7" fillId="0" borderId="0" applyBorder="0" applyProtection="0"/>
    <xf numFmtId="0" fontId="8" fillId="2" borderId="0" applyBorder="0" applyProtection="0"/>
    <xf numFmtId="0" fontId="9" fillId="3" borderId="0" applyBorder="0" applyProtection="0"/>
    <xf numFmtId="0" fontId="10" fillId="4" borderId="0" applyBorder="0" applyProtection="0"/>
  </cellStyleXfs>
  <cellXfs count="4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 applyAlignment="1">
      <alignment vertical="center" wrapText="1"/>
    </xf>
    <xf numFmtId="164" fontId="3" fillId="0" borderId="0" xfId="0" applyNumberFormat="1" applyFont="1" applyAlignment="1">
      <alignment wrapText="1"/>
    </xf>
    <xf numFmtId="165" fontId="3" fillId="0" borderId="0" xfId="0" applyNumberFormat="1" applyFont="1" applyAlignment="1">
      <alignment wrapText="1"/>
    </xf>
    <xf numFmtId="166" fontId="7" fillId="0" borderId="0" xfId="1" applyNumberFormat="1" applyBorder="1" applyAlignment="1" applyProtection="1"/>
    <xf numFmtId="166" fontId="8" fillId="2" borderId="0" xfId="2" applyNumberFormat="1" applyBorder="1" applyAlignment="1" applyProtection="1"/>
    <xf numFmtId="166" fontId="9" fillId="3" borderId="0" xfId="3" applyNumberFormat="1" applyBorder="1" applyAlignment="1" applyProtection="1"/>
    <xf numFmtId="166" fontId="10" fillId="4" borderId="0" xfId="4" applyNumberFormat="1" applyBorder="1" applyAlignment="1" applyProtection="1"/>
    <xf numFmtId="166" fontId="11" fillId="0" borderId="0" xfId="0" applyNumberFormat="1" applyFont="1"/>
    <xf numFmtId="166" fontId="0" fillId="0" borderId="0" xfId="0" applyNumberFormat="1"/>
    <xf numFmtId="0" fontId="12" fillId="0" borderId="0" xfId="0" applyFont="1"/>
    <xf numFmtId="0" fontId="11" fillId="0" borderId="0" xfId="0" applyFont="1"/>
    <xf numFmtId="16" fontId="0" fillId="0" borderId="0" xfId="0" applyNumberFormat="1" applyFont="1"/>
    <xf numFmtId="0" fontId="0" fillId="5" borderId="4" xfId="0" applyFill="1" applyBorder="1"/>
    <xf numFmtId="0" fontId="0" fillId="5" borderId="0" xfId="0" applyFill="1" applyBorder="1"/>
    <xf numFmtId="0" fontId="0" fillId="5" borderId="5" xfId="0" applyFill="1" applyBorder="1"/>
    <xf numFmtId="167" fontId="8" fillId="2" borderId="0" xfId="2" applyNumberFormat="1" applyBorder="1" applyAlignment="1" applyProtection="1"/>
    <xf numFmtId="167" fontId="9" fillId="3" borderId="0" xfId="3" applyNumberFormat="1" applyBorder="1" applyAlignment="1" applyProtection="1"/>
    <xf numFmtId="0" fontId="0" fillId="0" borderId="0" xfId="0" applyFont="1" applyAlignment="1">
      <alignment wrapText="1"/>
    </xf>
    <xf numFmtId="0" fontId="13" fillId="7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8" borderId="0" xfId="0" applyFill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49" fontId="0" fillId="0" borderId="0" xfId="0" applyNumberFormat="1"/>
    <xf numFmtId="0" fontId="14" fillId="0" borderId="0" xfId="0" applyFont="1"/>
    <xf numFmtId="49" fontId="14" fillId="0" borderId="0" xfId="0" applyNumberFormat="1" applyFont="1"/>
    <xf numFmtId="0" fontId="0" fillId="6" borderId="9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</cellXfs>
  <cellStyles count="5">
    <cellStyle name="Excel Built-in Bad" xfId="4" xr:uid="{00000000-0005-0000-0000-000009000000}"/>
    <cellStyle name="Excel Built-in Explanatory Text" xfId="1" xr:uid="{00000000-0005-0000-0000-000006000000}"/>
    <cellStyle name="Excel Built-in Good" xfId="2" xr:uid="{00000000-0005-0000-0000-000007000000}"/>
    <cellStyle name="Excel Built-in Neutral" xfId="3" xr:uid="{00000000-0005-0000-0000-000008000000}"/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9C0006"/>
      <rgbColor rgb="FF006100"/>
      <rgbColor rgb="FF000080"/>
      <rgbColor rgb="FF808000"/>
      <rgbColor rgb="FF800080"/>
      <rgbColor rgb="FF008080"/>
      <rgbColor rgb="FFD0CECE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DBDBDB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6EFCE"/>
      <rgbColor rgb="FFFFEB9C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203864"/>
      <rgbColor rgb="FF339966"/>
      <rgbColor rgb="FF003300"/>
      <rgbColor rgb="FF333300"/>
      <rgbColor rgb="FF9C57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149400</xdr:colOff>
      <xdr:row>3</xdr:row>
      <xdr:rowOff>91440</xdr:rowOff>
    </xdr:from>
    <xdr:to>
      <xdr:col>2</xdr:col>
      <xdr:colOff>611640</xdr:colOff>
      <xdr:row>13</xdr:row>
      <xdr:rowOff>12960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9400" y="577080"/>
          <a:ext cx="1968120" cy="226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107640</xdr:colOff>
      <xdr:row>3</xdr:row>
      <xdr:rowOff>136080</xdr:rowOff>
    </xdr:from>
    <xdr:to>
      <xdr:col>13</xdr:col>
      <xdr:colOff>663480</xdr:colOff>
      <xdr:row>12</xdr:row>
      <xdr:rowOff>272880</xdr:rowOff>
    </xdr:to>
    <xdr:pic>
      <xdr:nvPicPr>
        <xdr:cNvPr id="3" name="Grafik 2" descr="EATON BUSSMANN FWH-400A | FWH-400A BUSS SEMICONDUCTOR FUSE 500V | Westburn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701720" y="621720"/>
          <a:ext cx="2062080" cy="2079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195840</xdr:colOff>
      <xdr:row>38</xdr:row>
      <xdr:rowOff>38520</xdr:rowOff>
    </xdr:from>
    <xdr:to>
      <xdr:col>3</xdr:col>
      <xdr:colOff>37080</xdr:colOff>
      <xdr:row>40</xdr:row>
      <xdr:rowOff>96480</xdr:rowOff>
    </xdr:to>
    <xdr:pic>
      <xdr:nvPicPr>
        <xdr:cNvPr id="4" name="Grafik 4" descr="Victron® ANL Sicherung 400A/80V - mobitech21mobil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48600" y="6915240"/>
          <a:ext cx="1347480" cy="38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579240</xdr:colOff>
      <xdr:row>15</xdr:row>
      <xdr:rowOff>71280</xdr:rowOff>
    </xdr:from>
    <xdr:to>
      <xdr:col>7</xdr:col>
      <xdr:colOff>255600</xdr:colOff>
      <xdr:row>16</xdr:row>
      <xdr:rowOff>101520</xdr:rowOff>
    </xdr:to>
    <xdr:pic>
      <xdr:nvPicPr>
        <xdr:cNvPr id="5" name="Grafik 9" descr="Datei:Fuse symbol Europe.svg – Wikipedi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982120" y="3223800"/>
          <a:ext cx="674640" cy="19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579240</xdr:colOff>
      <xdr:row>18</xdr:row>
      <xdr:rowOff>77400</xdr:rowOff>
    </xdr:from>
    <xdr:to>
      <xdr:col>7</xdr:col>
      <xdr:colOff>255600</xdr:colOff>
      <xdr:row>19</xdr:row>
      <xdr:rowOff>107640</xdr:rowOff>
    </xdr:to>
    <xdr:pic>
      <xdr:nvPicPr>
        <xdr:cNvPr id="6" name="Grafik 10" descr="Datei:Fuse symbol Europe.svg – Wikipedia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982120" y="3715920"/>
          <a:ext cx="674640" cy="19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186480</xdr:colOff>
      <xdr:row>58</xdr:row>
      <xdr:rowOff>124560</xdr:rowOff>
    </xdr:from>
    <xdr:to>
      <xdr:col>3</xdr:col>
      <xdr:colOff>597240</xdr:colOff>
      <xdr:row>65</xdr:row>
      <xdr:rowOff>161280</xdr:rowOff>
    </xdr:to>
    <xdr:pic>
      <xdr:nvPicPr>
        <xdr:cNvPr id="7" name="Grafik 11" descr="MEGA Fuse, 80-400 Amps | LightHarvest Solar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692360" y="8134920"/>
          <a:ext cx="1163880" cy="117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427755</xdr:colOff>
      <xdr:row>79</xdr:row>
      <xdr:rowOff>150480</xdr:rowOff>
    </xdr:from>
    <xdr:to>
      <xdr:col>6</xdr:col>
      <xdr:colOff>180</xdr:colOff>
      <xdr:row>89</xdr:row>
      <xdr:rowOff>106200</xdr:rowOff>
    </xdr:to>
    <xdr:pic>
      <xdr:nvPicPr>
        <xdr:cNvPr id="8" name="Grafik 12" descr="https://cdn.webshopapp.com/shops/264724/files/332659031/image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732930" y="11561430"/>
          <a:ext cx="1382175" cy="157497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79</xdr:row>
      <xdr:rowOff>114480</xdr:rowOff>
    </xdr:from>
    <xdr:to>
      <xdr:col>2</xdr:col>
      <xdr:colOff>304560</xdr:colOff>
      <xdr:row>91</xdr:row>
      <xdr:rowOff>75</xdr:rowOff>
    </xdr:to>
    <xdr:pic>
      <xdr:nvPicPr>
        <xdr:cNvPr id="9" name="Grafik 14" descr="NH-Sicherungs-Trenner 1200 V DC, 2- und 4-polig schaltbar für Aufbaumontage  | online bestellen - EF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1525400"/>
          <a:ext cx="1810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311355</xdr:colOff>
      <xdr:row>79</xdr:row>
      <xdr:rowOff>109800</xdr:rowOff>
    </xdr:from>
    <xdr:to>
      <xdr:col>3</xdr:col>
      <xdr:colOff>307230</xdr:colOff>
      <xdr:row>88</xdr:row>
      <xdr:rowOff>127800</xdr:rowOff>
    </xdr:to>
    <xdr:pic>
      <xdr:nvPicPr>
        <xdr:cNvPr id="10" name="Grafik 15" descr="NH00/K 250A/250V DC - Titelseit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740105" y="11520750"/>
          <a:ext cx="710250" cy="14753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36720</xdr:colOff>
      <xdr:row>37</xdr:row>
      <xdr:rowOff>27210</xdr:rowOff>
    </xdr:from>
    <xdr:to>
      <xdr:col>1</xdr:col>
      <xdr:colOff>153360</xdr:colOff>
      <xdr:row>42</xdr:row>
      <xdr:rowOff>96255</xdr:rowOff>
    </xdr:to>
    <xdr:pic>
      <xdr:nvPicPr>
        <xdr:cNvPr id="11" name="Grafik 16" descr="ANL Sicherungshalter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36720" y="6742335"/>
          <a:ext cx="831015" cy="87867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177480</xdr:colOff>
      <xdr:row>69</xdr:row>
      <xdr:rowOff>158400</xdr:rowOff>
    </xdr:from>
    <xdr:to>
      <xdr:col>1</xdr:col>
      <xdr:colOff>545760</xdr:colOff>
      <xdr:row>76</xdr:row>
      <xdr:rowOff>155160</xdr:rowOff>
    </xdr:to>
    <xdr:pic>
      <xdr:nvPicPr>
        <xdr:cNvPr id="12" name="Grafik 18" descr="Sicherungshalter, Abzweigbolzenhalter, ABH 1, 1-polig, für SHB Sicherungen,  für Montage direkt auf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77480" y="9950040"/>
          <a:ext cx="1121040" cy="1130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1013400</xdr:colOff>
      <xdr:row>70</xdr:row>
      <xdr:rowOff>7560</xdr:rowOff>
    </xdr:from>
    <xdr:to>
      <xdr:col>5</xdr:col>
      <xdr:colOff>776520</xdr:colOff>
      <xdr:row>76</xdr:row>
      <xdr:rowOff>58320</xdr:rowOff>
    </xdr:to>
    <xdr:pic>
      <xdr:nvPicPr>
        <xdr:cNvPr id="13" name="Grafik 19" descr="155.0892.6101 | Pudenz CF Kfz Sicherung, Grau, Weiß, 100A 23.5 x 20 x  11.5mm, 58V dc | RS Components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272400" y="9960840"/>
          <a:ext cx="1940040" cy="1022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642240</xdr:colOff>
      <xdr:row>70</xdr:row>
      <xdr:rowOff>10800</xdr:rowOff>
    </xdr:from>
    <xdr:to>
      <xdr:col>3</xdr:col>
      <xdr:colOff>938880</xdr:colOff>
      <xdr:row>76</xdr:row>
      <xdr:rowOff>64800</xdr:rowOff>
    </xdr:to>
    <xdr:pic>
      <xdr:nvPicPr>
        <xdr:cNvPr id="14" name="Grafik 20" descr="Batteriepolsicherung Pudenz CF 8 300A - Sol-Luz-Io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395000" y="9964080"/>
          <a:ext cx="1802880" cy="102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10080</xdr:rowOff>
    </xdr:from>
    <xdr:to>
      <xdr:col>2</xdr:col>
      <xdr:colOff>25200</xdr:colOff>
      <xdr:row>66</xdr:row>
      <xdr:rowOff>18000</xdr:rowOff>
    </xdr:to>
    <xdr:pic>
      <xdr:nvPicPr>
        <xdr:cNvPr id="15" name="Grafik 23" descr="Offgridtec® 2-Fach MEGA-Fuse Sicherung Halter mit Halterung für  Ersatzsicherung : Amazon.de: Baumark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8020440"/>
          <a:ext cx="1531080" cy="1303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3600</xdr:colOff>
      <xdr:row>14</xdr:row>
      <xdr:rowOff>104040</xdr:rowOff>
    </xdr:from>
    <xdr:to>
      <xdr:col>3</xdr:col>
      <xdr:colOff>90720</xdr:colOff>
      <xdr:row>16</xdr:row>
      <xdr:rowOff>152280</xdr:rowOff>
    </xdr:to>
    <xdr:pic>
      <xdr:nvPicPr>
        <xdr:cNvPr id="16" name="Grafik 1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509480" y="3094560"/>
          <a:ext cx="840240" cy="37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32040</xdr:colOff>
      <xdr:row>18</xdr:row>
      <xdr:rowOff>94680</xdr:rowOff>
    </xdr:from>
    <xdr:to>
      <xdr:col>3</xdr:col>
      <xdr:colOff>119160</xdr:colOff>
      <xdr:row>20</xdr:row>
      <xdr:rowOff>142920</xdr:rowOff>
    </xdr:to>
    <xdr:pic>
      <xdr:nvPicPr>
        <xdr:cNvPr id="17" name="Grafik 2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537920" y="3733200"/>
          <a:ext cx="840240" cy="37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527400</xdr:colOff>
      <xdr:row>14</xdr:row>
      <xdr:rowOff>94680</xdr:rowOff>
    </xdr:from>
    <xdr:to>
      <xdr:col>8</xdr:col>
      <xdr:colOff>424080</xdr:colOff>
      <xdr:row>16</xdr:row>
      <xdr:rowOff>142920</xdr:rowOff>
    </xdr:to>
    <xdr:pic>
      <xdr:nvPicPr>
        <xdr:cNvPr id="18" name="Grafik 3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6928560" y="3085200"/>
          <a:ext cx="904680" cy="37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556200</xdr:colOff>
      <xdr:row>18</xdr:row>
      <xdr:rowOff>85320</xdr:rowOff>
    </xdr:from>
    <xdr:to>
      <xdr:col>8</xdr:col>
      <xdr:colOff>452880</xdr:colOff>
      <xdr:row>20</xdr:row>
      <xdr:rowOff>133560</xdr:rowOff>
    </xdr:to>
    <xdr:pic>
      <xdr:nvPicPr>
        <xdr:cNvPr id="19" name="Grafik 3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6957360" y="3723840"/>
          <a:ext cx="904680" cy="37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529560</xdr:colOff>
      <xdr:row>14</xdr:row>
      <xdr:rowOff>94680</xdr:rowOff>
    </xdr:from>
    <xdr:to>
      <xdr:col>6</xdr:col>
      <xdr:colOff>457200</xdr:colOff>
      <xdr:row>16</xdr:row>
      <xdr:rowOff>142920</xdr:rowOff>
    </xdr:to>
    <xdr:pic>
      <xdr:nvPicPr>
        <xdr:cNvPr id="20" name="Grafik 3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flipH="1">
          <a:off x="4730085" y="3085530"/>
          <a:ext cx="842040" cy="37209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491400</xdr:colOff>
      <xdr:row>18</xdr:row>
      <xdr:rowOff>104040</xdr:rowOff>
    </xdr:from>
    <xdr:to>
      <xdr:col>6</xdr:col>
      <xdr:colOff>419040</xdr:colOff>
      <xdr:row>20</xdr:row>
      <xdr:rowOff>152280</xdr:rowOff>
    </xdr:to>
    <xdr:pic>
      <xdr:nvPicPr>
        <xdr:cNvPr id="21" name="Grafik 3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flipH="1">
          <a:off x="4927320" y="3742560"/>
          <a:ext cx="894600" cy="37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767520</xdr:colOff>
      <xdr:row>14</xdr:row>
      <xdr:rowOff>104040</xdr:rowOff>
    </xdr:from>
    <xdr:to>
      <xdr:col>11</xdr:col>
      <xdr:colOff>523800</xdr:colOff>
      <xdr:row>16</xdr:row>
      <xdr:rowOff>152280</xdr:rowOff>
    </xdr:to>
    <xdr:pic>
      <xdr:nvPicPr>
        <xdr:cNvPr id="22" name="Grafik 3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flipH="1">
          <a:off x="10212480" y="3094560"/>
          <a:ext cx="905400" cy="37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729360</xdr:colOff>
      <xdr:row>18</xdr:row>
      <xdr:rowOff>113760</xdr:rowOff>
    </xdr:from>
    <xdr:to>
      <xdr:col>11</xdr:col>
      <xdr:colOff>485640</xdr:colOff>
      <xdr:row>21</xdr:row>
      <xdr:rowOff>75</xdr:rowOff>
    </xdr:to>
    <xdr:pic>
      <xdr:nvPicPr>
        <xdr:cNvPr id="23" name="Grafik 3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flipH="1">
          <a:off x="10174320" y="3752280"/>
          <a:ext cx="905400" cy="37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628560</xdr:colOff>
      <xdr:row>14</xdr:row>
      <xdr:rowOff>123840</xdr:rowOff>
    </xdr:from>
    <xdr:to>
      <xdr:col>13</xdr:col>
      <xdr:colOff>313560</xdr:colOff>
      <xdr:row>16</xdr:row>
      <xdr:rowOff>123480</xdr:rowOff>
    </xdr:to>
    <xdr:pic>
      <xdr:nvPicPr>
        <xdr:cNvPr id="24" name="Grafik 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1222640" y="3114360"/>
          <a:ext cx="1191240" cy="323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14</xdr:row>
      <xdr:rowOff>152280</xdr:rowOff>
    </xdr:from>
    <xdr:to>
      <xdr:col>1</xdr:col>
      <xdr:colOff>685080</xdr:colOff>
      <xdr:row>16</xdr:row>
      <xdr:rowOff>132840</xdr:rowOff>
    </xdr:to>
    <xdr:pic>
      <xdr:nvPicPr>
        <xdr:cNvPr id="25" name="Grafik 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09520" y="3142800"/>
          <a:ext cx="1228320" cy="30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123825</xdr:colOff>
      <xdr:row>91</xdr:row>
      <xdr:rowOff>95250</xdr:rowOff>
    </xdr:from>
    <xdr:to>
      <xdr:col>5</xdr:col>
      <xdr:colOff>866775</xdr:colOff>
      <xdr:row>108</xdr:row>
      <xdr:rowOff>142875</xdr:rowOff>
    </xdr:to>
    <xdr:pic>
      <xdr:nvPicPr>
        <xdr:cNvPr id="26" name="Grafik 25" descr="https://www.efen-sales.com/produkte/1a9-1.jpg">
          <a:extLst>
            <a:ext uri="{FF2B5EF4-FFF2-40B4-BE49-F238E27FC236}">
              <a16:creationId xmlns:a16="http://schemas.microsoft.com/office/drawing/2014/main" id="{5E358F47-ECBA-4485-AD8C-F547BE4C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3449300"/>
          <a:ext cx="2800350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85725</xdr:rowOff>
    </xdr:from>
    <xdr:to>
      <xdr:col>3</xdr:col>
      <xdr:colOff>571500</xdr:colOff>
      <xdr:row>108</xdr:row>
      <xdr:rowOff>47625</xdr:rowOff>
    </xdr:to>
    <xdr:pic>
      <xdr:nvPicPr>
        <xdr:cNvPr id="27" name="Grafik 26" descr="https://www.efen-sales.com/produkte/2b7-1.jpg">
          <a:extLst>
            <a:ext uri="{FF2B5EF4-FFF2-40B4-BE49-F238E27FC236}">
              <a16:creationId xmlns:a16="http://schemas.microsoft.com/office/drawing/2014/main" id="{2CD30569-9404-40EF-96F7-573476207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9775"/>
          <a:ext cx="27146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160041</xdr:rowOff>
    </xdr:from>
    <xdr:to>
      <xdr:col>3</xdr:col>
      <xdr:colOff>193794</xdr:colOff>
      <xdr:row>58</xdr:row>
      <xdr:rowOff>78084</xdr:rowOff>
    </xdr:to>
    <xdr:pic>
      <xdr:nvPicPr>
        <xdr:cNvPr id="28" name="Grafik 27" descr="https://www.philippi-online.de/wp-content/uploads/philippi/Bordinstallation/701005502.png">
          <a:extLst>
            <a:ext uri="{FF2B5EF4-FFF2-40B4-BE49-F238E27FC236}">
              <a16:creationId xmlns:a16="http://schemas.microsoft.com/office/drawing/2014/main" id="{492AF5F6-D9ED-4E9D-A5BF-D41AD2D70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2866"/>
          <a:ext cx="2336919" cy="2670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586906</xdr:colOff>
      <xdr:row>43</xdr:row>
      <xdr:rowOff>10803</xdr:rowOff>
    </xdr:from>
    <xdr:to>
      <xdr:col>4</xdr:col>
      <xdr:colOff>641819</xdr:colOff>
      <xdr:row>56</xdr:row>
      <xdr:rowOff>113023</xdr:rowOff>
    </xdr:to>
    <xdr:pic>
      <xdr:nvPicPr>
        <xdr:cNvPr id="29" name="Grafik 28" descr="https://www.philippi-online.de/wp-content/uploads/philippi/Bordinstallation/700125112.png">
          <a:extLst>
            <a:ext uri="{FF2B5EF4-FFF2-40B4-BE49-F238E27FC236}">
              <a16:creationId xmlns:a16="http://schemas.microsoft.com/office/drawing/2014/main" id="{5ACDAA4D-E840-4FDA-8516-39B8A7AA7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656" y="7697478"/>
          <a:ext cx="1931338" cy="220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5"/>
  <sheetViews>
    <sheetView zoomScaleNormal="100" workbookViewId="0">
      <selection activeCell="A17" sqref="A17:V18"/>
    </sheetView>
  </sheetViews>
  <sheetFormatPr baseColWidth="10" defaultColWidth="11.5703125" defaultRowHeight="12.75" x14ac:dyDescent="0.2"/>
  <cols>
    <col min="1" max="1" width="21" customWidth="1"/>
    <col min="5" max="5" width="12.28515625" customWidth="1"/>
    <col min="8" max="8" width="12.5703125" customWidth="1"/>
    <col min="17" max="17" width="16.5703125" customWidth="1"/>
    <col min="19" max="19" width="17.5703125" customWidth="1"/>
    <col min="22" max="22" width="17.5703125" customWidth="1"/>
  </cols>
  <sheetData>
    <row r="1" spans="1:22" ht="18" x14ac:dyDescent="0.25">
      <c r="A1" s="1" t="s">
        <v>0</v>
      </c>
    </row>
    <row r="2" spans="1:22" ht="15" x14ac:dyDescent="0.25">
      <c r="A2" s="2" t="s">
        <v>1</v>
      </c>
    </row>
    <row r="4" spans="1:22" x14ac:dyDescent="0.2">
      <c r="A4" s="3" t="s">
        <v>2</v>
      </c>
    </row>
    <row r="5" spans="1:22" x14ac:dyDescent="0.2">
      <c r="A5" t="s">
        <v>3</v>
      </c>
      <c r="B5" t="s">
        <v>4</v>
      </c>
    </row>
    <row r="6" spans="1:22" x14ac:dyDescent="0.2">
      <c r="A6" t="s">
        <v>5</v>
      </c>
      <c r="B6" t="s">
        <v>6</v>
      </c>
    </row>
    <row r="7" spans="1:22" x14ac:dyDescent="0.2">
      <c r="A7" t="s">
        <v>7</v>
      </c>
      <c r="B7" t="s">
        <v>8</v>
      </c>
    </row>
    <row r="8" spans="1:22" ht="15.75" x14ac:dyDescent="0.3">
      <c r="A8" t="s">
        <v>9</v>
      </c>
      <c r="B8" t="s">
        <v>10</v>
      </c>
    </row>
    <row r="9" spans="1:22" ht="15.75" x14ac:dyDescent="0.3">
      <c r="A9" t="s">
        <v>11</v>
      </c>
      <c r="B9" t="s">
        <v>12</v>
      </c>
    </row>
    <row r="10" spans="1:22" x14ac:dyDescent="0.2">
      <c r="A10" s="4" t="s">
        <v>13</v>
      </c>
    </row>
    <row r="11" spans="1:22" x14ac:dyDescent="0.2">
      <c r="A11" s="4"/>
    </row>
    <row r="13" spans="1:22" x14ac:dyDescent="0.2">
      <c r="A13" s="4"/>
    </row>
    <row r="15" spans="1:22" s="3" customFormat="1" ht="38.25" x14ac:dyDescent="0.2">
      <c r="A15" s="3" t="s">
        <v>14</v>
      </c>
      <c r="B15" s="3" t="s">
        <v>15</v>
      </c>
      <c r="E15" s="5" t="s">
        <v>16</v>
      </c>
      <c r="H15" s="3" t="s">
        <v>17</v>
      </c>
      <c r="I15" s="3" t="s">
        <v>18</v>
      </c>
      <c r="L15" s="3" t="s">
        <v>19</v>
      </c>
      <c r="Q15" s="3" t="s">
        <v>20</v>
      </c>
      <c r="S15" s="3" t="s">
        <v>21</v>
      </c>
      <c r="V15" s="3" t="s">
        <v>22</v>
      </c>
    </row>
    <row r="16" spans="1:22" ht="36" customHeight="1" x14ac:dyDescent="0.2">
      <c r="A16" s="6" t="s">
        <v>23</v>
      </c>
      <c r="B16" s="7">
        <v>51</v>
      </c>
      <c r="C16" s="7">
        <v>60</v>
      </c>
      <c r="D16" s="7">
        <v>70</v>
      </c>
      <c r="E16" s="7">
        <v>75</v>
      </c>
      <c r="F16" s="7">
        <v>80</v>
      </c>
      <c r="G16" s="7">
        <v>90</v>
      </c>
      <c r="H16" s="7">
        <v>100</v>
      </c>
      <c r="I16" s="7">
        <v>110</v>
      </c>
      <c r="J16" s="7">
        <v>120</v>
      </c>
      <c r="K16" s="7">
        <v>130</v>
      </c>
      <c r="L16" s="7">
        <v>140</v>
      </c>
      <c r="M16" s="7">
        <v>150</v>
      </c>
      <c r="N16" s="7">
        <v>160</v>
      </c>
      <c r="O16" s="7">
        <v>170</v>
      </c>
      <c r="P16" s="7">
        <v>180</v>
      </c>
      <c r="Q16" s="7">
        <v>190</v>
      </c>
      <c r="R16" s="7">
        <v>200</v>
      </c>
      <c r="S16" s="7">
        <v>210</v>
      </c>
      <c r="T16" s="7">
        <v>220</v>
      </c>
      <c r="U16" s="7">
        <v>230</v>
      </c>
      <c r="V16" s="7">
        <v>240</v>
      </c>
    </row>
    <row r="17" spans="1:22" ht="15" x14ac:dyDescent="0.25">
      <c r="A17" s="8">
        <v>3</v>
      </c>
      <c r="B17" s="9">
        <v>16</v>
      </c>
      <c r="C17" s="9">
        <v>25</v>
      </c>
      <c r="D17" s="9">
        <v>25</v>
      </c>
      <c r="E17" s="9">
        <v>25</v>
      </c>
      <c r="F17" s="9">
        <v>25</v>
      </c>
      <c r="G17" s="9">
        <v>25</v>
      </c>
      <c r="H17" s="9">
        <v>35</v>
      </c>
      <c r="I17" s="9">
        <v>35</v>
      </c>
      <c r="J17" s="9">
        <v>35</v>
      </c>
      <c r="K17" s="10">
        <v>50</v>
      </c>
      <c r="L17" s="10">
        <v>50</v>
      </c>
      <c r="M17" s="10">
        <v>50</v>
      </c>
      <c r="N17" s="10">
        <v>50</v>
      </c>
      <c r="O17" s="10">
        <v>50</v>
      </c>
      <c r="P17" s="10">
        <v>50</v>
      </c>
      <c r="Q17" s="11">
        <v>70</v>
      </c>
      <c r="R17" s="11">
        <v>70</v>
      </c>
      <c r="S17" s="11">
        <v>70</v>
      </c>
      <c r="T17" s="11">
        <v>70</v>
      </c>
      <c r="U17" s="11">
        <v>70</v>
      </c>
      <c r="V17" s="11">
        <v>70</v>
      </c>
    </row>
    <row r="18" spans="1:22" ht="15" x14ac:dyDescent="0.25">
      <c r="A18" s="8">
        <v>4</v>
      </c>
      <c r="B18" s="9">
        <v>25</v>
      </c>
      <c r="C18" s="9">
        <v>25</v>
      </c>
      <c r="D18" s="9">
        <v>35</v>
      </c>
      <c r="E18" s="9">
        <v>35</v>
      </c>
      <c r="F18" s="9">
        <v>35</v>
      </c>
      <c r="G18" s="9">
        <v>35</v>
      </c>
      <c r="H18" s="10">
        <v>50</v>
      </c>
      <c r="I18" s="10">
        <v>50</v>
      </c>
      <c r="J18" s="10">
        <v>50</v>
      </c>
      <c r="K18" s="10">
        <v>50</v>
      </c>
      <c r="L18" s="11">
        <v>70</v>
      </c>
      <c r="M18" s="11">
        <v>70</v>
      </c>
      <c r="N18" s="11">
        <v>70</v>
      </c>
      <c r="O18" s="11">
        <v>70</v>
      </c>
      <c r="P18" s="11">
        <v>70</v>
      </c>
      <c r="Q18" s="11">
        <v>70</v>
      </c>
      <c r="R18" s="12">
        <v>95</v>
      </c>
      <c r="S18" s="12">
        <v>95</v>
      </c>
      <c r="T18" s="12">
        <v>95</v>
      </c>
      <c r="U18" s="12">
        <v>95</v>
      </c>
      <c r="V18" s="12">
        <v>95</v>
      </c>
    </row>
    <row r="19" spans="1:22" ht="15" x14ac:dyDescent="0.25">
      <c r="A19" s="8">
        <v>5</v>
      </c>
      <c r="B19" s="9">
        <v>25</v>
      </c>
      <c r="C19" s="9">
        <v>35</v>
      </c>
      <c r="D19" s="9">
        <v>35</v>
      </c>
      <c r="E19" s="9">
        <v>35</v>
      </c>
      <c r="F19" s="10">
        <v>50</v>
      </c>
      <c r="G19" s="10">
        <v>50</v>
      </c>
      <c r="H19" s="10">
        <v>50</v>
      </c>
      <c r="I19" s="10">
        <v>50</v>
      </c>
      <c r="J19" s="11">
        <v>70</v>
      </c>
      <c r="K19" s="11">
        <v>70</v>
      </c>
      <c r="L19" s="11">
        <v>70</v>
      </c>
      <c r="M19" s="11">
        <v>70</v>
      </c>
      <c r="N19" s="12">
        <v>95</v>
      </c>
      <c r="O19" s="12">
        <v>95</v>
      </c>
      <c r="P19" s="12">
        <v>95</v>
      </c>
      <c r="Q19" s="12">
        <v>95</v>
      </c>
      <c r="R19" s="12">
        <v>95</v>
      </c>
      <c r="S19" s="13"/>
      <c r="T19" s="13"/>
      <c r="U19" s="13"/>
      <c r="V19" s="13"/>
    </row>
    <row r="20" spans="1:22" ht="15" x14ac:dyDescent="0.25">
      <c r="A20" s="8">
        <v>6</v>
      </c>
      <c r="B20" s="9">
        <v>35</v>
      </c>
      <c r="C20" s="9">
        <v>35</v>
      </c>
      <c r="D20" s="10">
        <v>50</v>
      </c>
      <c r="E20" s="10">
        <v>50</v>
      </c>
      <c r="F20" s="10">
        <v>50</v>
      </c>
      <c r="G20" s="10">
        <v>50</v>
      </c>
      <c r="H20" s="11">
        <v>70</v>
      </c>
      <c r="I20" s="11">
        <v>70</v>
      </c>
      <c r="J20" s="11">
        <v>70</v>
      </c>
      <c r="K20" s="12">
        <v>95</v>
      </c>
      <c r="L20" s="12">
        <v>95</v>
      </c>
      <c r="M20" s="12">
        <v>95</v>
      </c>
      <c r="N20" s="12">
        <v>95</v>
      </c>
      <c r="O20" s="12">
        <v>95</v>
      </c>
      <c r="P20" s="14"/>
      <c r="Q20" s="14"/>
      <c r="R20" s="14"/>
      <c r="S20" s="14"/>
      <c r="T20" s="14"/>
      <c r="U20" s="14"/>
      <c r="V20" s="14"/>
    </row>
    <row r="21" spans="1:22" ht="15" x14ac:dyDescent="0.25">
      <c r="A21" s="8">
        <v>7</v>
      </c>
      <c r="B21" s="9">
        <v>35</v>
      </c>
      <c r="C21" s="10">
        <v>50</v>
      </c>
      <c r="D21" s="10">
        <v>50</v>
      </c>
      <c r="E21" s="10">
        <v>50</v>
      </c>
      <c r="F21" s="11">
        <v>70</v>
      </c>
      <c r="G21" s="11">
        <v>70</v>
      </c>
      <c r="H21" s="11">
        <v>70</v>
      </c>
      <c r="I21" s="11">
        <v>70</v>
      </c>
      <c r="J21" s="12">
        <v>95</v>
      </c>
      <c r="K21" s="12">
        <v>95</v>
      </c>
      <c r="L21" s="12">
        <v>95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1:22" ht="15" x14ac:dyDescent="0.25">
      <c r="A22" s="8">
        <v>8</v>
      </c>
      <c r="B22" s="10">
        <v>50</v>
      </c>
      <c r="C22" s="10">
        <v>50</v>
      </c>
      <c r="D22" s="11">
        <v>70</v>
      </c>
      <c r="E22" s="11">
        <v>70</v>
      </c>
      <c r="F22" s="11">
        <v>70</v>
      </c>
      <c r="G22" s="11">
        <v>70</v>
      </c>
      <c r="H22" s="12">
        <v>95</v>
      </c>
      <c r="I22" s="12">
        <v>95</v>
      </c>
      <c r="J22" s="12">
        <v>95</v>
      </c>
      <c r="K22" s="12">
        <v>95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1:22" ht="15" x14ac:dyDescent="0.25">
      <c r="A23" s="8">
        <v>9</v>
      </c>
      <c r="B23" s="10">
        <v>50</v>
      </c>
      <c r="C23" s="10">
        <v>50</v>
      </c>
      <c r="D23" s="11">
        <v>70</v>
      </c>
      <c r="E23" s="11">
        <v>70</v>
      </c>
      <c r="F23" s="11">
        <v>70</v>
      </c>
      <c r="G23" s="12">
        <v>95</v>
      </c>
      <c r="H23" s="12">
        <v>95</v>
      </c>
      <c r="I23" s="12">
        <v>95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ht="15" x14ac:dyDescent="0.25">
      <c r="A24" s="8">
        <v>10</v>
      </c>
      <c r="B24" s="10">
        <v>50</v>
      </c>
      <c r="C24" s="11">
        <v>70</v>
      </c>
      <c r="D24" s="11">
        <v>70</v>
      </c>
      <c r="E24" s="11">
        <v>70</v>
      </c>
      <c r="F24" s="12">
        <v>95</v>
      </c>
      <c r="G24" s="12">
        <v>95</v>
      </c>
      <c r="H24" s="12">
        <v>95</v>
      </c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7" spans="1:22" x14ac:dyDescent="0.2">
      <c r="A27" s="3" t="s">
        <v>24</v>
      </c>
    </row>
    <row r="28" spans="1:22" ht="42.75" x14ac:dyDescent="0.2">
      <c r="A28" s="6" t="s">
        <v>25</v>
      </c>
      <c r="B28" s="7">
        <f t="shared" ref="B28:Q28" si="0">B16*1.45</f>
        <v>73.95</v>
      </c>
      <c r="C28" s="7">
        <f t="shared" si="0"/>
        <v>87</v>
      </c>
      <c r="D28" s="7">
        <f t="shared" si="0"/>
        <v>101.5</v>
      </c>
      <c r="E28" s="7">
        <f t="shared" si="0"/>
        <v>108.75</v>
      </c>
      <c r="F28" s="7">
        <f t="shared" si="0"/>
        <v>116</v>
      </c>
      <c r="G28" s="7">
        <f t="shared" si="0"/>
        <v>130.5</v>
      </c>
      <c r="H28" s="7">
        <f t="shared" si="0"/>
        <v>145</v>
      </c>
      <c r="I28" s="7">
        <f t="shared" si="0"/>
        <v>159.5</v>
      </c>
      <c r="J28" s="7">
        <f t="shared" si="0"/>
        <v>174</v>
      </c>
      <c r="K28" s="7">
        <f t="shared" si="0"/>
        <v>188.5</v>
      </c>
      <c r="L28" s="7">
        <f t="shared" si="0"/>
        <v>203</v>
      </c>
      <c r="M28" s="7">
        <f t="shared" si="0"/>
        <v>217.5</v>
      </c>
      <c r="N28" s="7">
        <f t="shared" si="0"/>
        <v>232</v>
      </c>
      <c r="O28" s="7">
        <f t="shared" si="0"/>
        <v>246.5</v>
      </c>
      <c r="P28" s="7">
        <f t="shared" si="0"/>
        <v>261</v>
      </c>
      <c r="Q28" s="7">
        <f t="shared" si="0"/>
        <v>275.5</v>
      </c>
    </row>
    <row r="29" spans="1:22" ht="15" x14ac:dyDescent="0.25">
      <c r="A29" s="8">
        <v>3</v>
      </c>
      <c r="B29" s="9">
        <v>16</v>
      </c>
      <c r="C29" s="9">
        <v>25</v>
      </c>
      <c r="D29" s="9">
        <v>25</v>
      </c>
      <c r="E29" s="9">
        <v>25</v>
      </c>
      <c r="F29" s="9">
        <v>25</v>
      </c>
      <c r="G29" s="9">
        <v>25</v>
      </c>
      <c r="H29" s="9">
        <v>35</v>
      </c>
      <c r="I29" s="9">
        <v>35</v>
      </c>
      <c r="J29" s="9">
        <v>35</v>
      </c>
      <c r="K29" s="10">
        <v>50</v>
      </c>
      <c r="L29" s="10">
        <v>50</v>
      </c>
      <c r="M29" s="10">
        <v>50</v>
      </c>
      <c r="N29" s="10">
        <v>50</v>
      </c>
      <c r="O29" s="10">
        <v>50</v>
      </c>
      <c r="P29" s="10">
        <v>50</v>
      </c>
      <c r="Q29" s="11">
        <v>70</v>
      </c>
    </row>
    <row r="30" spans="1:22" ht="15" x14ac:dyDescent="0.25">
      <c r="A30" s="8">
        <v>4</v>
      </c>
      <c r="B30" s="9">
        <v>25</v>
      </c>
      <c r="C30" s="9">
        <v>25</v>
      </c>
      <c r="D30" s="9">
        <v>35</v>
      </c>
      <c r="E30" s="9">
        <v>35</v>
      </c>
      <c r="F30" s="9">
        <v>35</v>
      </c>
      <c r="G30" s="9">
        <v>35</v>
      </c>
      <c r="H30" s="10">
        <v>50</v>
      </c>
      <c r="I30" s="10">
        <v>50</v>
      </c>
      <c r="J30" s="10">
        <v>50</v>
      </c>
      <c r="K30" s="10">
        <v>50</v>
      </c>
      <c r="L30" s="11">
        <v>70</v>
      </c>
      <c r="M30" s="11">
        <v>70</v>
      </c>
      <c r="N30" s="11">
        <v>70</v>
      </c>
      <c r="O30" s="11">
        <v>70</v>
      </c>
      <c r="P30" s="11">
        <v>70</v>
      </c>
      <c r="Q30" s="11">
        <v>70</v>
      </c>
    </row>
    <row r="31" spans="1:22" ht="15" x14ac:dyDescent="0.25">
      <c r="A31" s="8">
        <v>5</v>
      </c>
      <c r="B31" s="9">
        <v>25</v>
      </c>
      <c r="C31" s="9">
        <v>35</v>
      </c>
      <c r="D31" s="9">
        <v>35</v>
      </c>
      <c r="E31" s="9">
        <v>35</v>
      </c>
      <c r="F31" s="10">
        <v>50</v>
      </c>
      <c r="G31" s="10">
        <v>50</v>
      </c>
      <c r="H31" s="10">
        <v>50</v>
      </c>
      <c r="I31" s="10">
        <v>50</v>
      </c>
      <c r="J31" s="11">
        <v>70</v>
      </c>
      <c r="K31" s="11">
        <v>70</v>
      </c>
      <c r="L31" s="11">
        <v>70</v>
      </c>
      <c r="M31" s="11">
        <v>70</v>
      </c>
      <c r="N31" s="12">
        <v>95</v>
      </c>
      <c r="O31" s="12">
        <v>95</v>
      </c>
      <c r="P31" s="12">
        <v>95</v>
      </c>
      <c r="Q31" s="12">
        <v>95</v>
      </c>
    </row>
    <row r="32" spans="1:22" ht="15" x14ac:dyDescent="0.25">
      <c r="A32" s="8">
        <v>6</v>
      </c>
      <c r="B32" s="9">
        <v>35</v>
      </c>
      <c r="C32" s="9">
        <v>35</v>
      </c>
      <c r="D32" s="10">
        <v>50</v>
      </c>
      <c r="E32" s="10">
        <v>50</v>
      </c>
      <c r="F32" s="10">
        <v>50</v>
      </c>
      <c r="G32" s="10">
        <v>50</v>
      </c>
      <c r="H32" s="11">
        <v>70</v>
      </c>
      <c r="I32" s="11">
        <v>70</v>
      </c>
      <c r="J32" s="11">
        <v>70</v>
      </c>
      <c r="K32" s="12">
        <v>95</v>
      </c>
      <c r="L32" s="12">
        <v>95</v>
      </c>
      <c r="M32" s="12">
        <v>95</v>
      </c>
      <c r="N32" s="12">
        <v>95</v>
      </c>
      <c r="O32" s="12">
        <v>95</v>
      </c>
      <c r="P32" s="14"/>
      <c r="Q32" s="14"/>
    </row>
    <row r="33" spans="1:17" ht="15" x14ac:dyDescent="0.25">
      <c r="A33" s="8">
        <v>7</v>
      </c>
      <c r="B33" s="9">
        <v>35</v>
      </c>
      <c r="C33" s="10">
        <v>50</v>
      </c>
      <c r="D33" s="10">
        <v>50</v>
      </c>
      <c r="E33" s="10">
        <v>50</v>
      </c>
      <c r="F33" s="11">
        <v>70</v>
      </c>
      <c r="G33" s="11">
        <v>70</v>
      </c>
      <c r="H33" s="11">
        <v>70</v>
      </c>
      <c r="I33" s="11">
        <v>70</v>
      </c>
      <c r="J33" s="12">
        <v>95</v>
      </c>
      <c r="K33" s="12">
        <v>95</v>
      </c>
      <c r="L33" s="12">
        <v>95</v>
      </c>
      <c r="M33" s="14"/>
      <c r="N33" s="14"/>
      <c r="O33" s="14"/>
      <c r="P33" s="14"/>
      <c r="Q33" s="14"/>
    </row>
    <row r="34" spans="1:17" ht="15" x14ac:dyDescent="0.25">
      <c r="A34" s="8">
        <v>8</v>
      </c>
      <c r="B34" s="10">
        <v>50</v>
      </c>
      <c r="C34" s="10">
        <v>50</v>
      </c>
      <c r="D34" s="11">
        <v>70</v>
      </c>
      <c r="E34" s="11">
        <v>70</v>
      </c>
      <c r="F34" s="11">
        <v>70</v>
      </c>
      <c r="G34" s="11">
        <v>70</v>
      </c>
      <c r="H34" s="12">
        <v>95</v>
      </c>
      <c r="I34" s="12">
        <v>95</v>
      </c>
      <c r="J34" s="12">
        <v>95</v>
      </c>
      <c r="K34" s="12">
        <v>95</v>
      </c>
      <c r="L34" s="14"/>
      <c r="M34" s="14"/>
      <c r="N34" s="14"/>
      <c r="O34" s="14"/>
      <c r="P34" s="14"/>
      <c r="Q34" s="14"/>
    </row>
    <row r="35" spans="1:17" ht="15" x14ac:dyDescent="0.25">
      <c r="A35" s="8">
        <v>9</v>
      </c>
      <c r="B35" s="10">
        <v>50</v>
      </c>
      <c r="C35" s="10">
        <v>50</v>
      </c>
      <c r="D35" s="11">
        <v>70</v>
      </c>
      <c r="E35" s="11">
        <v>70</v>
      </c>
      <c r="F35" s="11">
        <v>70</v>
      </c>
      <c r="G35" s="12">
        <v>95</v>
      </c>
      <c r="H35" s="12">
        <v>95</v>
      </c>
      <c r="I35" s="12">
        <v>95</v>
      </c>
      <c r="J35" s="14"/>
      <c r="K35" s="14"/>
      <c r="L35" s="14"/>
      <c r="M35" s="14"/>
      <c r="N35" s="14"/>
      <c r="O35" s="14"/>
      <c r="P35" s="14"/>
      <c r="Q35" s="14"/>
    </row>
    <row r="36" spans="1:17" ht="15" x14ac:dyDescent="0.25">
      <c r="A36" s="8">
        <v>10</v>
      </c>
      <c r="B36" s="10">
        <v>50</v>
      </c>
      <c r="C36" s="11">
        <v>70</v>
      </c>
      <c r="D36" s="11">
        <v>70</v>
      </c>
      <c r="E36" s="11">
        <v>70</v>
      </c>
      <c r="F36" s="12">
        <v>95</v>
      </c>
      <c r="G36" s="12">
        <v>95</v>
      </c>
      <c r="H36" s="12">
        <v>95</v>
      </c>
      <c r="I36" s="14"/>
      <c r="J36" s="14"/>
      <c r="K36" s="14"/>
      <c r="L36" s="14"/>
      <c r="M36" s="14"/>
      <c r="N36" s="14"/>
      <c r="O36" s="14"/>
      <c r="P36" s="14"/>
      <c r="Q36" s="14"/>
    </row>
    <row r="40" spans="1:17" x14ac:dyDescent="0.2">
      <c r="A40" s="15" t="s">
        <v>26</v>
      </c>
    </row>
    <row r="41" spans="1:17" x14ac:dyDescent="0.2">
      <c r="A41" s="16" t="s">
        <v>27</v>
      </c>
    </row>
    <row r="42" spans="1:17" x14ac:dyDescent="0.2">
      <c r="A42" s="16" t="s">
        <v>28</v>
      </c>
    </row>
    <row r="43" spans="1:17" x14ac:dyDescent="0.2">
      <c r="A43" s="16" t="s">
        <v>29</v>
      </c>
    </row>
    <row r="44" spans="1:17" x14ac:dyDescent="0.2">
      <c r="A44" s="16" t="s">
        <v>30</v>
      </c>
    </row>
    <row r="45" spans="1:17" x14ac:dyDescent="0.2">
      <c r="A45" s="16" t="s">
        <v>31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12"/>
  <sheetViews>
    <sheetView tabSelected="1" topLeftCell="A50" zoomScaleNormal="100" workbookViewId="0">
      <selection activeCell="H96" sqref="H96"/>
    </sheetView>
  </sheetViews>
  <sheetFormatPr baseColWidth="10" defaultColWidth="10.7109375" defaultRowHeight="12.75" x14ac:dyDescent="0.2"/>
  <cols>
    <col min="4" max="4" width="17.42578125" customWidth="1"/>
    <col min="5" max="5" width="13.42578125" customWidth="1"/>
    <col min="6" max="6" width="13.7109375" customWidth="1"/>
    <col min="7" max="7" width="14.140625" customWidth="1"/>
    <col min="8" max="8" width="14.28515625" customWidth="1"/>
    <col min="9" max="9" width="14.5703125" customWidth="1"/>
    <col min="10" max="10" width="14.28515625" customWidth="1"/>
    <col min="11" max="11" width="16.28515625" customWidth="1"/>
  </cols>
  <sheetData>
    <row r="1" spans="1:17" x14ac:dyDescent="0.2">
      <c r="A1" s="39" t="s">
        <v>32</v>
      </c>
      <c r="B1" s="39"/>
      <c r="C1" s="39"/>
      <c r="D1" s="40"/>
      <c r="E1" s="40"/>
      <c r="F1" s="40"/>
      <c r="G1" s="40"/>
      <c r="H1" s="40"/>
      <c r="I1" s="40"/>
      <c r="L1" s="41" t="s">
        <v>33</v>
      </c>
      <c r="M1" s="41"/>
      <c r="N1" s="41"/>
    </row>
    <row r="2" spans="1:17" x14ac:dyDescent="0.2">
      <c r="A2" s="42" t="s">
        <v>34</v>
      </c>
      <c r="B2" s="42"/>
      <c r="C2" s="42"/>
      <c r="E2" s="36" t="s">
        <v>35</v>
      </c>
      <c r="F2" s="36"/>
      <c r="G2" s="36"/>
      <c r="H2" s="36"/>
      <c r="I2" s="36"/>
      <c r="J2" s="36"/>
      <c r="K2" s="36"/>
      <c r="L2" s="43" t="s">
        <v>34</v>
      </c>
      <c r="M2" s="43"/>
      <c r="N2" s="43"/>
    </row>
    <row r="3" spans="1:17" x14ac:dyDescent="0.2">
      <c r="A3" s="35" t="s">
        <v>36</v>
      </c>
      <c r="B3" s="35"/>
      <c r="C3" s="35"/>
      <c r="D3" s="3" t="s">
        <v>37</v>
      </c>
      <c r="E3" t="s">
        <v>38</v>
      </c>
      <c r="F3" s="17" t="s">
        <v>39</v>
      </c>
      <c r="G3" t="s">
        <v>40</v>
      </c>
      <c r="H3" t="s">
        <v>41</v>
      </c>
      <c r="I3" t="s">
        <v>42</v>
      </c>
      <c r="J3" t="s">
        <v>43</v>
      </c>
      <c r="K3" t="s">
        <v>44</v>
      </c>
      <c r="L3" s="35" t="s">
        <v>45</v>
      </c>
      <c r="M3" s="35"/>
      <c r="N3" s="35"/>
    </row>
    <row r="4" spans="1:17" ht="15" x14ac:dyDescent="0.25">
      <c r="A4" s="18"/>
      <c r="B4" s="19"/>
      <c r="C4" s="20"/>
      <c r="D4" s="16" t="s">
        <v>46</v>
      </c>
      <c r="E4" s="21">
        <f>100/190*1.1*60</f>
        <v>34.736842105263158</v>
      </c>
      <c r="F4" s="21">
        <f>150/190*1.1*60</f>
        <v>52.10526315789474</v>
      </c>
      <c r="G4" s="22">
        <f>200/190*1.1*60</f>
        <v>69.473684210526315</v>
      </c>
      <c r="H4" s="22">
        <f>250/190*1.1*60</f>
        <v>86.842105263157919</v>
      </c>
      <c r="I4" s="22">
        <f>300/190*1.1*60</f>
        <v>104.21052631578948</v>
      </c>
      <c r="J4" s="22">
        <f>350/190*1.1*60</f>
        <v>121.57894736842107</v>
      </c>
      <c r="K4" s="22">
        <f>400/190*1.1*60</f>
        <v>138.94736842105263</v>
      </c>
      <c r="L4" s="18"/>
      <c r="M4" s="19"/>
      <c r="N4" s="20"/>
    </row>
    <row r="5" spans="1:17" ht="15" x14ac:dyDescent="0.25">
      <c r="A5" s="18"/>
      <c r="B5" s="19"/>
      <c r="C5" s="20"/>
      <c r="D5" s="16" t="s">
        <v>21</v>
      </c>
      <c r="E5" s="21">
        <f>100/210*1.1*60</f>
        <v>31.428571428571431</v>
      </c>
      <c r="F5" s="21">
        <f>150/210*1.1*60</f>
        <v>47.142857142857146</v>
      </c>
      <c r="G5" s="22">
        <f>200/210*1.1*60</f>
        <v>62.857142857142861</v>
      </c>
      <c r="H5" s="22">
        <f>250/210*1.1*60</f>
        <v>78.571428571428569</v>
      </c>
      <c r="I5" s="22">
        <f>300/210*1.1*60</f>
        <v>94.285714285714292</v>
      </c>
      <c r="J5" s="22">
        <f>350/210*1.1*60</f>
        <v>110.00000000000001</v>
      </c>
      <c r="K5" s="22">
        <f>400/210*1.1*60</f>
        <v>125.71428571428572</v>
      </c>
      <c r="L5" s="18"/>
      <c r="M5" s="19"/>
      <c r="N5" s="20"/>
      <c r="Q5" t="s">
        <v>62</v>
      </c>
    </row>
    <row r="6" spans="1:17" ht="15" x14ac:dyDescent="0.25">
      <c r="A6" s="18"/>
      <c r="B6" s="19"/>
      <c r="C6" s="20"/>
      <c r="D6" s="16" t="s">
        <v>22</v>
      </c>
      <c r="E6" s="21">
        <f>100/240*1.1*60</f>
        <v>27.500000000000004</v>
      </c>
      <c r="F6" s="21">
        <f>150/240*1.1*60</f>
        <v>41.25</v>
      </c>
      <c r="G6" s="21">
        <f>200/240*1.1*60</f>
        <v>55.000000000000007</v>
      </c>
      <c r="H6" s="22">
        <f>250/240*1.1*60</f>
        <v>68.750000000000014</v>
      </c>
      <c r="I6" s="22">
        <f>300/240*1.1*60</f>
        <v>82.5</v>
      </c>
      <c r="J6" s="22">
        <f>350/240*1.1*60</f>
        <v>96.25</v>
      </c>
      <c r="K6" s="22">
        <f>400/240*1.1*60</f>
        <v>110.00000000000001</v>
      </c>
      <c r="L6" s="18"/>
      <c r="M6" s="19"/>
      <c r="N6" s="20"/>
      <c r="Q6" t="s">
        <v>32</v>
      </c>
    </row>
    <row r="7" spans="1:17" x14ac:dyDescent="0.2">
      <c r="A7" s="18"/>
      <c r="B7" s="19"/>
      <c r="C7" s="20"/>
      <c r="L7" s="18"/>
      <c r="M7" s="19"/>
      <c r="N7" s="20"/>
    </row>
    <row r="8" spans="1:17" x14ac:dyDescent="0.2">
      <c r="A8" s="18"/>
      <c r="B8" s="19"/>
      <c r="C8" s="20"/>
      <c r="L8" s="18"/>
      <c r="M8" s="19"/>
      <c r="N8" s="20"/>
    </row>
    <row r="9" spans="1:17" x14ac:dyDescent="0.2">
      <c r="A9" s="18"/>
      <c r="B9" s="19"/>
      <c r="C9" s="20"/>
      <c r="E9" s="36" t="s">
        <v>47</v>
      </c>
      <c r="F9" s="36"/>
      <c r="G9" s="36"/>
      <c r="H9" s="36"/>
      <c r="I9" s="36"/>
      <c r="J9" s="36"/>
      <c r="K9" s="36"/>
      <c r="L9" s="18"/>
      <c r="M9" s="19"/>
      <c r="N9" s="20"/>
    </row>
    <row r="10" spans="1:17" x14ac:dyDescent="0.2">
      <c r="A10" s="18"/>
      <c r="B10" s="19"/>
      <c r="C10" s="20"/>
      <c r="D10" s="3" t="s">
        <v>37</v>
      </c>
      <c r="E10" t="s">
        <v>38</v>
      </c>
      <c r="F10" s="17" t="s">
        <v>39</v>
      </c>
      <c r="G10" t="s">
        <v>40</v>
      </c>
      <c r="H10" t="s">
        <v>41</v>
      </c>
      <c r="I10" t="s">
        <v>42</v>
      </c>
      <c r="J10" t="s">
        <v>43</v>
      </c>
      <c r="K10" t="s">
        <v>44</v>
      </c>
      <c r="L10" s="18"/>
      <c r="M10" s="19"/>
      <c r="N10" s="20"/>
    </row>
    <row r="11" spans="1:17" ht="25.5" x14ac:dyDescent="0.2">
      <c r="A11" s="18"/>
      <c r="B11" s="19"/>
      <c r="C11" s="20"/>
      <c r="D11" s="16" t="s">
        <v>46</v>
      </c>
      <c r="E11" s="23" t="s">
        <v>48</v>
      </c>
      <c r="F11" s="23" t="s">
        <v>48</v>
      </c>
      <c r="G11" s="23" t="s">
        <v>49</v>
      </c>
      <c r="H11" s="23" t="s">
        <v>50</v>
      </c>
      <c r="I11" s="23" t="s">
        <v>50</v>
      </c>
      <c r="J11" s="23" t="s">
        <v>50</v>
      </c>
      <c r="K11" s="23" t="s">
        <v>50</v>
      </c>
      <c r="L11" s="18"/>
      <c r="M11" s="19"/>
      <c r="N11" s="20"/>
    </row>
    <row r="12" spans="1:17" ht="31.5" customHeight="1" x14ac:dyDescent="0.2">
      <c r="A12" s="18"/>
      <c r="B12" s="19"/>
      <c r="C12" s="20"/>
      <c r="D12" s="16" t="s">
        <v>21</v>
      </c>
      <c r="E12" s="23" t="s">
        <v>48</v>
      </c>
      <c r="F12" s="23" t="s">
        <v>48</v>
      </c>
      <c r="G12" s="23" t="s">
        <v>49</v>
      </c>
      <c r="H12" s="23" t="s">
        <v>51</v>
      </c>
      <c r="I12" s="23" t="s">
        <v>51</v>
      </c>
      <c r="J12" s="23" t="s">
        <v>51</v>
      </c>
      <c r="K12" s="23" t="s">
        <v>51</v>
      </c>
      <c r="L12" s="18"/>
      <c r="M12" s="19"/>
      <c r="N12" s="20"/>
    </row>
    <row r="13" spans="1:17" ht="31.5" customHeight="1" x14ac:dyDescent="0.2">
      <c r="A13" s="18"/>
      <c r="B13" s="19"/>
      <c r="C13" s="20"/>
      <c r="D13" s="16" t="s">
        <v>22</v>
      </c>
      <c r="E13" s="23" t="s">
        <v>49</v>
      </c>
      <c r="F13" s="23" t="s">
        <v>49</v>
      </c>
      <c r="G13" s="23" t="s">
        <v>49</v>
      </c>
      <c r="H13" s="23" t="s">
        <v>51</v>
      </c>
      <c r="I13" s="23" t="s">
        <v>51</v>
      </c>
      <c r="J13" s="23" t="s">
        <v>51</v>
      </c>
      <c r="K13" s="23" t="s">
        <v>51</v>
      </c>
      <c r="L13" s="18"/>
      <c r="M13" s="19"/>
      <c r="N13" s="20"/>
    </row>
    <row r="14" spans="1:17" x14ac:dyDescent="0.2">
      <c r="A14" s="18"/>
      <c r="B14" s="19"/>
      <c r="C14" s="20"/>
      <c r="D14" s="16"/>
      <c r="G14" s="23"/>
      <c r="H14" s="23"/>
      <c r="I14" s="23"/>
      <c r="J14" s="23"/>
      <c r="K14" s="23"/>
      <c r="L14" s="18"/>
      <c r="M14" s="19"/>
      <c r="N14" s="20"/>
    </row>
    <row r="15" spans="1:17" x14ac:dyDescent="0.2">
      <c r="A15" s="18"/>
      <c r="B15" s="19"/>
      <c r="C15" s="20"/>
      <c r="G15" s="37" t="s">
        <v>52</v>
      </c>
      <c r="H15" s="37"/>
      <c r="L15" s="18"/>
      <c r="M15" s="19"/>
      <c r="N15" s="20"/>
    </row>
    <row r="16" spans="1:17" x14ac:dyDescent="0.2">
      <c r="A16" s="18"/>
      <c r="B16" s="19"/>
      <c r="C16" s="20"/>
      <c r="D16" s="24"/>
      <c r="E16" s="24"/>
      <c r="F16" s="24"/>
      <c r="G16" s="25"/>
      <c r="H16" s="26"/>
      <c r="I16" s="24"/>
      <c r="J16" s="24"/>
      <c r="K16" s="24"/>
      <c r="L16" s="18"/>
      <c r="M16" s="19"/>
      <c r="N16" s="20"/>
    </row>
    <row r="17" spans="1:14" x14ac:dyDescent="0.2">
      <c r="A17" s="18"/>
      <c r="B17" s="19"/>
      <c r="C17" s="20"/>
      <c r="G17" s="25"/>
      <c r="H17" s="26"/>
      <c r="L17" s="18"/>
      <c r="M17" s="19"/>
      <c r="N17" s="20"/>
    </row>
    <row r="18" spans="1:14" x14ac:dyDescent="0.2">
      <c r="A18" s="18"/>
      <c r="B18" s="19"/>
      <c r="C18" s="20"/>
      <c r="G18" s="38" t="s">
        <v>53</v>
      </c>
      <c r="H18" s="38"/>
      <c r="L18" s="18"/>
      <c r="M18" s="19"/>
      <c r="N18" s="20"/>
    </row>
    <row r="19" spans="1:14" x14ac:dyDescent="0.2">
      <c r="A19" s="18"/>
      <c r="B19" s="19"/>
      <c r="C19" s="20"/>
      <c r="G19" s="25"/>
      <c r="H19" s="26"/>
      <c r="L19" s="18"/>
      <c r="M19" s="19"/>
      <c r="N19" s="20"/>
    </row>
    <row r="20" spans="1:14" x14ac:dyDescent="0.2">
      <c r="A20" s="18"/>
      <c r="B20" s="19"/>
      <c r="C20" s="20"/>
      <c r="D20" s="27"/>
      <c r="E20" s="27"/>
      <c r="F20" s="27"/>
      <c r="G20" s="25"/>
      <c r="H20" s="26"/>
      <c r="I20" s="27"/>
      <c r="J20" s="27"/>
      <c r="K20" s="27"/>
      <c r="L20" s="18"/>
      <c r="M20" s="19"/>
      <c r="N20" s="20"/>
    </row>
    <row r="21" spans="1:14" x14ac:dyDescent="0.2">
      <c r="A21" s="28"/>
      <c r="B21" s="29"/>
      <c r="C21" s="30"/>
      <c r="G21" s="34" t="s">
        <v>54</v>
      </c>
      <c r="H21" s="34"/>
      <c r="L21" s="28"/>
      <c r="M21" s="29"/>
      <c r="N21" s="30"/>
    </row>
    <row r="22" spans="1:14" x14ac:dyDescent="0.2">
      <c r="C22" t="s">
        <v>55</v>
      </c>
      <c r="L22" t="s">
        <v>56</v>
      </c>
    </row>
    <row r="26" spans="1:14" x14ac:dyDescent="0.2">
      <c r="A26" s="15" t="s">
        <v>26</v>
      </c>
    </row>
    <row r="27" spans="1:14" x14ac:dyDescent="0.2">
      <c r="A27" t="s">
        <v>59</v>
      </c>
    </row>
    <row r="28" spans="1:14" x14ac:dyDescent="0.2">
      <c r="A28" t="s">
        <v>60</v>
      </c>
    </row>
    <row r="29" spans="1:14" x14ac:dyDescent="0.2">
      <c r="A29" s="16" t="s">
        <v>61</v>
      </c>
    </row>
    <row r="30" spans="1:14" x14ac:dyDescent="0.2">
      <c r="A30" t="s">
        <v>57</v>
      </c>
    </row>
    <row r="34" spans="1:8" x14ac:dyDescent="0.2">
      <c r="A34" s="3" t="s">
        <v>64</v>
      </c>
      <c r="H34" s="33" t="s">
        <v>65</v>
      </c>
    </row>
    <row r="35" spans="1:8" x14ac:dyDescent="0.2">
      <c r="H35" s="31"/>
    </row>
    <row r="36" spans="1:8" x14ac:dyDescent="0.2">
      <c r="H36" s="31"/>
    </row>
    <row r="37" spans="1:8" x14ac:dyDescent="0.2">
      <c r="A37" s="3" t="s">
        <v>81</v>
      </c>
      <c r="H37" s="31"/>
    </row>
    <row r="38" spans="1:8" x14ac:dyDescent="0.2">
      <c r="H38" s="31" t="s">
        <v>79</v>
      </c>
    </row>
    <row r="39" spans="1:8" x14ac:dyDescent="0.2">
      <c r="H39" s="31" t="s">
        <v>76</v>
      </c>
    </row>
    <row r="41" spans="1:8" x14ac:dyDescent="0.2">
      <c r="H41" s="31" t="s">
        <v>80</v>
      </c>
    </row>
    <row r="42" spans="1:8" x14ac:dyDescent="0.2">
      <c r="H42" s="31" t="s">
        <v>71</v>
      </c>
    </row>
    <row r="43" spans="1:8" x14ac:dyDescent="0.2">
      <c r="H43" s="31"/>
    </row>
    <row r="45" spans="1:8" x14ac:dyDescent="0.2">
      <c r="A45" s="32" t="s">
        <v>75</v>
      </c>
    </row>
    <row r="47" spans="1:8" x14ac:dyDescent="0.2">
      <c r="H47" s="31" t="s">
        <v>78</v>
      </c>
    </row>
    <row r="48" spans="1:8" x14ac:dyDescent="0.2">
      <c r="H48" s="31" t="s">
        <v>77</v>
      </c>
    </row>
    <row r="57" spans="1:8" x14ac:dyDescent="0.2">
      <c r="H57" s="31"/>
    </row>
    <row r="58" spans="1:8" x14ac:dyDescent="0.2">
      <c r="A58" s="3" t="s">
        <v>58</v>
      </c>
      <c r="H58" s="31"/>
    </row>
    <row r="59" spans="1:8" x14ac:dyDescent="0.2">
      <c r="H59" s="31"/>
    </row>
    <row r="60" spans="1:8" x14ac:dyDescent="0.2">
      <c r="H60" s="31" t="s">
        <v>68</v>
      </c>
    </row>
    <row r="61" spans="1:8" x14ac:dyDescent="0.2">
      <c r="H61" s="31" t="s">
        <v>72</v>
      </c>
    </row>
    <row r="62" spans="1:8" x14ac:dyDescent="0.2">
      <c r="H62" s="31"/>
    </row>
    <row r="63" spans="1:8" x14ac:dyDescent="0.2">
      <c r="H63" s="31"/>
    </row>
    <row r="64" spans="1:8" x14ac:dyDescent="0.2">
      <c r="H64" s="31"/>
    </row>
    <row r="65" spans="1:8" x14ac:dyDescent="0.2">
      <c r="H65" s="31"/>
    </row>
    <row r="66" spans="1:8" x14ac:dyDescent="0.2">
      <c r="H66" s="31"/>
    </row>
    <row r="67" spans="1:8" x14ac:dyDescent="0.2">
      <c r="H67" s="31"/>
    </row>
    <row r="68" spans="1:8" x14ac:dyDescent="0.2">
      <c r="H68" s="31"/>
    </row>
    <row r="69" spans="1:8" x14ac:dyDescent="0.2">
      <c r="A69" s="3" t="s">
        <v>67</v>
      </c>
      <c r="H69" s="31"/>
    </row>
    <row r="70" spans="1:8" x14ac:dyDescent="0.2">
      <c r="H70" s="31"/>
    </row>
    <row r="71" spans="1:8" x14ac:dyDescent="0.2">
      <c r="H71" s="31"/>
    </row>
    <row r="72" spans="1:8" x14ac:dyDescent="0.2">
      <c r="H72" s="31" t="s">
        <v>69</v>
      </c>
    </row>
    <row r="73" spans="1:8" x14ac:dyDescent="0.2">
      <c r="H73" s="31" t="s">
        <v>73</v>
      </c>
    </row>
    <row r="74" spans="1:8" x14ac:dyDescent="0.2">
      <c r="H74" s="31" t="s">
        <v>74</v>
      </c>
    </row>
    <row r="75" spans="1:8" x14ac:dyDescent="0.2">
      <c r="H75" s="31"/>
    </row>
    <row r="76" spans="1:8" x14ac:dyDescent="0.2">
      <c r="H76" s="31"/>
    </row>
    <row r="77" spans="1:8" x14ac:dyDescent="0.2">
      <c r="H77" s="31"/>
    </row>
    <row r="78" spans="1:8" x14ac:dyDescent="0.2">
      <c r="H78" s="31"/>
    </row>
    <row r="79" spans="1:8" x14ac:dyDescent="0.2">
      <c r="A79" s="3" t="s">
        <v>66</v>
      </c>
      <c r="H79" s="31"/>
    </row>
    <row r="81" spans="8:8" x14ac:dyDescent="0.2">
      <c r="H81" s="31"/>
    </row>
    <row r="82" spans="8:8" x14ac:dyDescent="0.2">
      <c r="H82" s="31"/>
    </row>
    <row r="83" spans="8:8" x14ac:dyDescent="0.2">
      <c r="H83" s="31"/>
    </row>
    <row r="84" spans="8:8" x14ac:dyDescent="0.2">
      <c r="H84" s="31" t="s">
        <v>82</v>
      </c>
    </row>
    <row r="85" spans="8:8" x14ac:dyDescent="0.2">
      <c r="H85" s="31"/>
    </row>
    <row r="86" spans="8:8" x14ac:dyDescent="0.2">
      <c r="H86" s="31" t="s">
        <v>83</v>
      </c>
    </row>
    <row r="87" spans="8:8" x14ac:dyDescent="0.2">
      <c r="H87" s="31"/>
    </row>
    <row r="88" spans="8:8" x14ac:dyDescent="0.2">
      <c r="H88" s="31"/>
    </row>
    <row r="89" spans="8:8" x14ac:dyDescent="0.2">
      <c r="H89" s="31"/>
    </row>
    <row r="90" spans="8:8" x14ac:dyDescent="0.2">
      <c r="H90" s="31"/>
    </row>
    <row r="91" spans="8:8" x14ac:dyDescent="0.2">
      <c r="H91" s="31"/>
    </row>
    <row r="92" spans="8:8" x14ac:dyDescent="0.2">
      <c r="H92" s="31"/>
    </row>
    <row r="93" spans="8:8" x14ac:dyDescent="0.2">
      <c r="H93" s="31" t="s">
        <v>63</v>
      </c>
    </row>
    <row r="94" spans="8:8" x14ac:dyDescent="0.2">
      <c r="H94" s="31" t="s">
        <v>70</v>
      </c>
    </row>
    <row r="95" spans="8:8" x14ac:dyDescent="0.2">
      <c r="H95" s="31" t="s">
        <v>85</v>
      </c>
    </row>
    <row r="96" spans="8:8" x14ac:dyDescent="0.2">
      <c r="H96" s="31"/>
    </row>
    <row r="97" spans="8:8" x14ac:dyDescent="0.2">
      <c r="H97" s="31"/>
    </row>
    <row r="98" spans="8:8" x14ac:dyDescent="0.2">
      <c r="H98" s="31"/>
    </row>
    <row r="99" spans="8:8" x14ac:dyDescent="0.2">
      <c r="H99" s="31"/>
    </row>
    <row r="100" spans="8:8" x14ac:dyDescent="0.2">
      <c r="H100" s="31"/>
    </row>
    <row r="101" spans="8:8" x14ac:dyDescent="0.2">
      <c r="H101" s="31"/>
    </row>
    <row r="102" spans="8:8" x14ac:dyDescent="0.2">
      <c r="H102" s="31"/>
    </row>
    <row r="103" spans="8:8" x14ac:dyDescent="0.2">
      <c r="H103" s="31"/>
    </row>
    <row r="104" spans="8:8" x14ac:dyDescent="0.2">
      <c r="H104" s="31"/>
    </row>
    <row r="105" spans="8:8" x14ac:dyDescent="0.2">
      <c r="H105" s="31"/>
    </row>
    <row r="106" spans="8:8" x14ac:dyDescent="0.2">
      <c r="H106" s="31"/>
    </row>
    <row r="107" spans="8:8" x14ac:dyDescent="0.2">
      <c r="H107" s="31"/>
    </row>
    <row r="108" spans="8:8" x14ac:dyDescent="0.2">
      <c r="H108" s="31"/>
    </row>
    <row r="112" spans="8:8" x14ac:dyDescent="0.2">
      <c r="H112" t="s">
        <v>84</v>
      </c>
    </row>
  </sheetData>
  <mergeCells count="13">
    <mergeCell ref="A1:C1"/>
    <mergeCell ref="D1:F1"/>
    <mergeCell ref="G1:I1"/>
    <mergeCell ref="L1:N1"/>
    <mergeCell ref="A2:C2"/>
    <mergeCell ref="E2:K2"/>
    <mergeCell ref="L2:N2"/>
    <mergeCell ref="G21:H21"/>
    <mergeCell ref="A3:C3"/>
    <mergeCell ref="L3:N3"/>
    <mergeCell ref="E9:K9"/>
    <mergeCell ref="G15:H15"/>
    <mergeCell ref="G18:H18"/>
  </mergeCells>
  <pageMargins left="0.7" right="0.7" top="0.78749999999999998" bottom="0.78749999999999998" header="0.511811023622047" footer="0.511811023622047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Auslegungshilfe</vt:lpstr>
      <vt:lpstr>Deye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Sascha Heinle</dc:creator>
  <dc:description/>
  <cp:lastModifiedBy>Christina Glogasa</cp:lastModifiedBy>
  <cp:revision>2</cp:revision>
  <dcterms:created xsi:type="dcterms:W3CDTF">2022-04-06T11:33:25Z</dcterms:created>
  <dcterms:modified xsi:type="dcterms:W3CDTF">2022-04-20T11:28:16Z</dcterms:modified>
  <dc:language>de-DE</dc:language>
</cp:coreProperties>
</file>